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IA\Working Resource Folder\"/>
    </mc:Choice>
  </mc:AlternateContent>
  <xr:revisionPtr revIDLastSave="0" documentId="8_{CF989EF7-A5D7-497E-8FF1-DA34A9393E72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Corporation" sheetId="2" r:id="rId1"/>
    <sheet name="Sheet3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2" l="1"/>
  <c r="B39" i="2"/>
  <c r="C42" i="2"/>
  <c r="C41" i="2"/>
  <c r="C40" i="2"/>
  <c r="B42" i="2"/>
  <c r="B41" i="2"/>
  <c r="B40" i="2"/>
  <c r="C43" i="2" l="1"/>
  <c r="B43" i="2"/>
  <c r="I23" i="2" l="1"/>
  <c r="I22" i="2"/>
  <c r="I21" i="2"/>
  <c r="I20" i="2"/>
  <c r="I25" i="2"/>
  <c r="P28" i="2" l="1"/>
  <c r="P27" i="2"/>
  <c r="U4" i="2" l="1"/>
  <c r="T23" i="2"/>
  <c r="T20" i="2" l="1"/>
  <c r="T22" i="2"/>
  <c r="T21" i="2"/>
  <c r="H23" i="2"/>
  <c r="H22" i="2"/>
  <c r="H21" i="2"/>
  <c r="H20" i="2"/>
  <c r="S22" i="2"/>
  <c r="S20" i="2"/>
  <c r="S23" i="2"/>
  <c r="S21" i="2"/>
  <c r="U23" i="2"/>
  <c r="U21" i="2"/>
  <c r="U22" i="2"/>
  <c r="U20" i="2"/>
  <c r="R22" i="2" l="1"/>
  <c r="R20" i="2"/>
  <c r="R23" i="2"/>
  <c r="R21" i="2"/>
</calcChain>
</file>

<file path=xl/sharedStrings.xml><?xml version="1.0" encoding="utf-8"?>
<sst xmlns="http://schemas.openxmlformats.org/spreadsheetml/2006/main" count="118" uniqueCount="82">
  <si>
    <t>Name</t>
  </si>
  <si>
    <t>Date Received</t>
  </si>
  <si>
    <t>Exemption Used</t>
  </si>
  <si>
    <t>Notes</t>
  </si>
  <si>
    <t>Tracking Number</t>
  </si>
  <si>
    <t>Expedited Y/N</t>
  </si>
  <si>
    <t>Net Business Days to Answer</t>
  </si>
  <si>
    <t>Initial Estimate of Response Due Date</t>
  </si>
  <si>
    <t>Actual Final Response Date</t>
  </si>
  <si>
    <t>Release Results</t>
  </si>
  <si>
    <t>Compliance Code (FG, PGPD, FDE, FDNR, FDR, FDWD, FDFR, FDRD, FDIF, FDNAR, FDDR, FDO)</t>
  </si>
  <si>
    <t>Days for NON-expedited</t>
  </si>
  <si>
    <t>Days for Expedited</t>
  </si>
  <si>
    <t>Days for PRWIG for NON-expedited</t>
  </si>
  <si>
    <t>Days for PRWIG for expedited</t>
  </si>
  <si>
    <t>Fees Charged</t>
  </si>
  <si>
    <t>Exemption Waived?</t>
  </si>
  <si>
    <t>Information Sought</t>
  </si>
  <si>
    <t>Tolling/ Closures</t>
  </si>
  <si>
    <t>FG = Full Grant;  PGPD = Partial Grant Partial Denial;  FDE = Full Denial Exemption;  FDNR = Full Denial No Records;  FDR = Full Denial Referral;  FDWD = Full Denial Withdrawn;  FDFR = Full Denial Fee Reason;  FDRD = Full Denial Reasonable Description;  FDIF = Full Denial Improper FOIA;  FDNAR = Full Denial Not Agency Records;  FDDR = Full Denial Duplicate Request;  FDO = Full Denial Other</t>
  </si>
  <si>
    <t>Fees Paid</t>
  </si>
  <si>
    <t>MEDIAN</t>
  </si>
  <si>
    <t>AVERAGE</t>
  </si>
  <si>
    <t>LOWEST</t>
  </si>
  <si>
    <t>LARGEST</t>
  </si>
  <si>
    <t>Total Expedited</t>
  </si>
  <si>
    <t>Total Not Expedited</t>
  </si>
  <si>
    <t>Calendar days to adj &amp; respond to request for expedited (if applicable)</t>
  </si>
  <si>
    <t>Within 10 calendar days</t>
  </si>
  <si>
    <t>Quarterly Reporting Statistics</t>
  </si>
  <si>
    <t>Requests Received</t>
  </si>
  <si>
    <t>Requests Processed</t>
  </si>
  <si>
    <t>Quarter</t>
  </si>
  <si>
    <t>Number of Requests in Backlog at End of Quarter</t>
  </si>
  <si>
    <t>Perfected Pending Requests at End of Previous FY</t>
  </si>
  <si>
    <t>Number Closed During Current FY</t>
  </si>
  <si>
    <t>Uploaded?</t>
  </si>
  <si>
    <t>Sent To Barbara</t>
  </si>
  <si>
    <t>Corporation FOIA Log FY 2016  FOIAs received or responded to between 10-1-2015 and 9-30-2016</t>
  </si>
  <si>
    <t>FDNR</t>
  </si>
  <si>
    <t>N</t>
  </si>
  <si>
    <t>Ravnitzky</t>
  </si>
  <si>
    <t>PGPD</t>
  </si>
  <si>
    <t>a copy of the Farm Credit System Insurance Corporation agency briefing materials related to the Presidential transition for Agency Review Teams or Agency Landing Teams. - July 1, 2016 to 12/6/2016</t>
  </si>
  <si>
    <t>17-001</t>
  </si>
  <si>
    <t>no records</t>
  </si>
  <si>
    <t>FG</t>
  </si>
  <si>
    <t>n</t>
  </si>
  <si>
    <t>Troutman</t>
  </si>
  <si>
    <t>Information on specific position holders in Agency</t>
  </si>
  <si>
    <t>17-002</t>
  </si>
  <si>
    <t>Full Release</t>
  </si>
  <si>
    <t>17-003</t>
  </si>
  <si>
    <t>17-004</t>
  </si>
  <si>
    <t>I request a digital/electronic copy of the meeting minutes from the FCSIC Board open meetings during Calendar Years 2010 to 2016 (inclusive).</t>
  </si>
  <si>
    <t>I request a digital/electronic copy of the current FCSIC model for assessing Insurance Fund solvency.</t>
  </si>
  <si>
    <t>17-005</t>
  </si>
  <si>
    <t>17-006</t>
  </si>
  <si>
    <t>Requesting digital/electronic copies of FCSIC's current version of corporate polices.</t>
  </si>
  <si>
    <t>Requesting digital/electronic copies of FCSIC records.</t>
  </si>
  <si>
    <t>17-007</t>
  </si>
  <si>
    <t>Requesting copies of a presentation by FCA IG on the merits of employing an IG for FCSIC.</t>
  </si>
  <si>
    <t>FDE</t>
  </si>
  <si>
    <t>No release</t>
  </si>
  <si>
    <t>Trade secrets requested</t>
  </si>
  <si>
    <t>Narrowed request to board agendas</t>
  </si>
  <si>
    <t>No records released</t>
  </si>
  <si>
    <t>7(f)</t>
  </si>
  <si>
    <t>Partial release, partial withhold under atty/client</t>
  </si>
  <si>
    <t>17-008</t>
  </si>
  <si>
    <t>Alaruri</t>
  </si>
  <si>
    <t>Requesting infromation on software and hardware purchased in the last 3 years.</t>
  </si>
  <si>
    <t>17-009</t>
  </si>
  <si>
    <t>Blanton</t>
  </si>
  <si>
    <t>Requesting emails received by FCSIC by any Republican National Committee</t>
  </si>
  <si>
    <t>Records released</t>
  </si>
  <si>
    <t>No records released.</t>
  </si>
  <si>
    <t>17-010</t>
  </si>
  <si>
    <t>Reilly</t>
  </si>
  <si>
    <t>Requesting copies of ethics waivers granted</t>
  </si>
  <si>
    <t>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</si>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</sst>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rgb="FF272727"/>
      <name val="Arial"/>
      <family val="2"/>
    </font>
    <font>
      <sz val="12"/>
      <color rgb="FF121D2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8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3"/>
  <sheetViews>
    <sheetView tabSelected="1" zoomScale="85" zoomScaleNormal="85" workbookViewId="0">
      <pane ySplit="3" topLeftCell="A37" activePane="bottomLeft" state="frozen"/>
      <selection pane="bottomLeft" activeCell="F42" sqref="F42"/>
    </sheetView>
  </sheetViews>
  <sheetFormatPr defaultColWidth="9" defaultRowHeight="16.5" x14ac:dyDescent="0.3"/>
  <cols>
    <col min="1" max="1" width="14" style="2" customWidth="1"/>
    <col min="2" max="2" width="12.875" style="2" customWidth="1"/>
    <col min="3" max="3" width="14" style="2" customWidth="1"/>
    <col min="4" max="4" width="15" style="2" bestFit="1" customWidth="1"/>
    <col min="5" max="5" width="13.75" style="2" bestFit="1" customWidth="1"/>
    <col min="6" max="6" width="10.625" style="2" bestFit="1" customWidth="1"/>
    <col min="7" max="7" width="8.5" style="2" bestFit="1" customWidth="1"/>
    <col min="8" max="8" width="8.125" style="2" bestFit="1" customWidth="1"/>
    <col min="9" max="9" width="13" style="4" customWidth="1"/>
    <col min="10" max="10" width="9.125" style="2" customWidth="1"/>
    <col min="11" max="11" width="9" style="2"/>
    <col min="12" max="12" width="13.25" style="2" customWidth="1"/>
    <col min="13" max="13" width="14.375" style="2" customWidth="1"/>
    <col min="14" max="14" width="10.625" style="2" customWidth="1"/>
    <col min="15" max="15" width="10.75" style="2" customWidth="1"/>
    <col min="16" max="16" width="10.375" style="2" customWidth="1"/>
    <col min="17" max="17" width="18" style="2" customWidth="1"/>
    <col min="18" max="18" width="10.75" style="2" customWidth="1"/>
    <col min="19" max="19" width="11.625" style="2" customWidth="1"/>
    <col min="20" max="20" width="10.375" style="2" customWidth="1"/>
    <col min="21" max="21" width="10.625" style="2" customWidth="1"/>
    <col min="22" max="16384" width="9" style="2"/>
  </cols>
  <sheetData>
    <row r="1" spans="1:22" x14ac:dyDescent="0.3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22" ht="33" customHeight="1" x14ac:dyDescent="0.3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32" x14ac:dyDescent="0.3">
      <c r="A3" s="2" t="s">
        <v>4</v>
      </c>
      <c r="B3" s="2" t="s">
        <v>0</v>
      </c>
      <c r="C3" s="2" t="s">
        <v>17</v>
      </c>
      <c r="D3" s="2" t="s">
        <v>1</v>
      </c>
      <c r="E3" s="2" t="s">
        <v>7</v>
      </c>
      <c r="F3" s="2" t="s">
        <v>8</v>
      </c>
      <c r="G3" s="2" t="s">
        <v>18</v>
      </c>
      <c r="H3" s="2" t="s">
        <v>6</v>
      </c>
      <c r="I3" s="4" t="s">
        <v>27</v>
      </c>
      <c r="J3" s="2" t="s">
        <v>15</v>
      </c>
      <c r="K3" s="2" t="s">
        <v>20</v>
      </c>
      <c r="L3" s="2" t="s">
        <v>9</v>
      </c>
      <c r="M3" s="2" t="s">
        <v>10</v>
      </c>
      <c r="N3" s="2" t="s">
        <v>2</v>
      </c>
      <c r="O3" s="2" t="s">
        <v>16</v>
      </c>
      <c r="P3" s="2" t="s">
        <v>5</v>
      </c>
      <c r="Q3" s="2" t="s">
        <v>3</v>
      </c>
      <c r="R3" s="2" t="s">
        <v>11</v>
      </c>
      <c r="S3" s="2" t="s">
        <v>12</v>
      </c>
      <c r="T3" s="2" t="s">
        <v>13</v>
      </c>
      <c r="U3" s="2" t="s">
        <v>14</v>
      </c>
    </row>
    <row r="4" spans="1:22" ht="286.5" x14ac:dyDescent="0.3">
      <c r="A4" s="25" t="s">
        <v>44</v>
      </c>
      <c r="B4" s="32" t="s">
        <v>41</v>
      </c>
      <c r="C4" s="33" t="s">
        <v>43</v>
      </c>
      <c r="D4" s="1">
        <v>42710</v>
      </c>
      <c r="E4" s="1">
        <v>42740</v>
      </c>
      <c r="F4" s="1">
        <v>42711</v>
      </c>
      <c r="G4" s="30"/>
      <c r="H4" s="30">
        <v>1</v>
      </c>
      <c r="I4" s="30"/>
      <c r="J4" s="30"/>
      <c r="K4" s="30"/>
      <c r="L4" s="30" t="s">
        <v>45</v>
      </c>
      <c r="M4" s="30" t="s">
        <v>39</v>
      </c>
      <c r="N4" s="30" t="s">
        <v>40</v>
      </c>
      <c r="O4" s="30" t="s">
        <v>40</v>
      </c>
      <c r="P4" s="30" t="s">
        <v>40</v>
      </c>
      <c r="Q4" s="30"/>
      <c r="R4" s="30">
        <v>1</v>
      </c>
      <c r="S4" s="30"/>
      <c r="T4" s="30"/>
      <c r="U4" s="25" t="str">
        <f>IF(AND(P4="Y", OR(M4="FG", M4="PGPD")), H4, "")</f>
        <v/>
      </c>
      <c r="V4" s="25"/>
    </row>
    <row r="5" spans="1:22" ht="82.5" x14ac:dyDescent="0.3">
      <c r="A5" s="25" t="s">
        <v>50</v>
      </c>
      <c r="B5" s="34" t="s">
        <v>48</v>
      </c>
      <c r="C5" s="34" t="s">
        <v>49</v>
      </c>
      <c r="D5" s="1">
        <v>42740</v>
      </c>
      <c r="E5" s="1">
        <v>42771</v>
      </c>
      <c r="F5" s="1">
        <v>42741</v>
      </c>
      <c r="G5" s="25"/>
      <c r="H5" s="25">
        <v>1</v>
      </c>
      <c r="I5" s="25"/>
      <c r="J5" s="25"/>
      <c r="K5" s="25"/>
      <c r="L5" s="25" t="s">
        <v>51</v>
      </c>
      <c r="M5" s="25" t="s">
        <v>46</v>
      </c>
      <c r="N5" s="25" t="s">
        <v>40</v>
      </c>
      <c r="O5" s="25" t="s">
        <v>40</v>
      </c>
      <c r="P5" s="25" t="s">
        <v>40</v>
      </c>
      <c r="Q5" s="25"/>
      <c r="R5" s="25">
        <v>1</v>
      </c>
      <c r="S5" s="25"/>
      <c r="T5" s="25">
        <v>1</v>
      </c>
      <c r="U5" s="25"/>
      <c r="V5" s="25"/>
    </row>
    <row r="6" spans="1:22" s="25" customFormat="1" ht="214.5" x14ac:dyDescent="0.3">
      <c r="A6" s="25" t="s">
        <v>52</v>
      </c>
      <c r="B6" s="25" t="s">
        <v>41</v>
      </c>
      <c r="C6" s="35" t="s">
        <v>54</v>
      </c>
      <c r="D6" s="1">
        <v>42752</v>
      </c>
      <c r="E6" s="1">
        <v>42781</v>
      </c>
      <c r="F6" s="1">
        <v>42780</v>
      </c>
      <c r="H6" s="25">
        <v>19</v>
      </c>
      <c r="L6" s="26" t="s">
        <v>51</v>
      </c>
      <c r="M6" s="25" t="s">
        <v>46</v>
      </c>
      <c r="P6" s="25" t="s">
        <v>40</v>
      </c>
      <c r="Q6" s="25" t="s">
        <v>65</v>
      </c>
      <c r="R6" s="25">
        <v>19</v>
      </c>
      <c r="T6" s="25">
        <v>19</v>
      </c>
    </row>
    <row r="7" spans="1:22" s="27" customFormat="1" ht="103.5" x14ac:dyDescent="0.3">
      <c r="A7" s="27" t="s">
        <v>53</v>
      </c>
      <c r="B7" s="27" t="s">
        <v>41</v>
      </c>
      <c r="C7" s="31" t="s">
        <v>55</v>
      </c>
      <c r="D7" s="1">
        <v>42752</v>
      </c>
      <c r="E7" s="1">
        <v>42781</v>
      </c>
      <c r="F7" s="1">
        <v>42780</v>
      </c>
      <c r="H7" s="27">
        <v>19</v>
      </c>
      <c r="J7" s="29"/>
      <c r="K7" s="29"/>
      <c r="L7" s="27" t="s">
        <v>63</v>
      </c>
      <c r="M7" s="27" t="s">
        <v>62</v>
      </c>
      <c r="N7" s="27">
        <v>4</v>
      </c>
      <c r="P7" s="27" t="s">
        <v>40</v>
      </c>
      <c r="Q7" s="27" t="s">
        <v>64</v>
      </c>
      <c r="R7" s="27">
        <v>19</v>
      </c>
    </row>
    <row r="8" spans="1:22" s="27" customFormat="1" ht="65.25" x14ac:dyDescent="0.3">
      <c r="A8" s="27" t="s">
        <v>56</v>
      </c>
      <c r="B8" s="27" t="s">
        <v>41</v>
      </c>
      <c r="C8" s="36" t="s">
        <v>58</v>
      </c>
      <c r="D8" s="1">
        <v>42759</v>
      </c>
      <c r="E8" s="1">
        <v>42787</v>
      </c>
      <c r="F8" s="1">
        <v>42787</v>
      </c>
      <c r="H8" s="27">
        <v>20</v>
      </c>
      <c r="L8" s="27" t="s">
        <v>51</v>
      </c>
      <c r="M8" s="27" t="s">
        <v>46</v>
      </c>
      <c r="P8" s="27" t="s">
        <v>40</v>
      </c>
      <c r="R8" s="27">
        <v>20</v>
      </c>
      <c r="T8" s="27">
        <v>20</v>
      </c>
    </row>
    <row r="9" spans="1:22" s="25" customFormat="1" ht="52.5" x14ac:dyDescent="0.3">
      <c r="A9" s="25" t="s">
        <v>57</v>
      </c>
      <c r="B9" s="25" t="s">
        <v>41</v>
      </c>
      <c r="C9" s="36" t="s">
        <v>59</v>
      </c>
      <c r="D9" s="1">
        <v>42759</v>
      </c>
      <c r="E9" s="1">
        <v>42787</v>
      </c>
      <c r="F9" s="1">
        <v>42787</v>
      </c>
      <c r="H9" s="25">
        <v>20</v>
      </c>
      <c r="L9" s="25" t="s">
        <v>66</v>
      </c>
      <c r="M9" s="25" t="s">
        <v>62</v>
      </c>
      <c r="N9" s="25" t="s">
        <v>67</v>
      </c>
      <c r="P9" s="25" t="s">
        <v>40</v>
      </c>
      <c r="R9" s="25">
        <v>20</v>
      </c>
    </row>
    <row r="10" spans="1:22" s="28" customFormat="1" ht="99" x14ac:dyDescent="0.3">
      <c r="A10" s="28" t="s">
        <v>60</v>
      </c>
      <c r="B10" s="28" t="s">
        <v>41</v>
      </c>
      <c r="C10" s="36" t="s">
        <v>61</v>
      </c>
      <c r="D10" s="1">
        <v>42759</v>
      </c>
      <c r="E10" s="1">
        <v>42787</v>
      </c>
      <c r="F10" s="1">
        <v>42787</v>
      </c>
      <c r="H10" s="28">
        <v>20</v>
      </c>
      <c r="L10" s="28" t="s">
        <v>68</v>
      </c>
      <c r="M10" s="28" t="s">
        <v>42</v>
      </c>
      <c r="N10" s="28">
        <v>5</v>
      </c>
      <c r="P10" s="28" t="s">
        <v>40</v>
      </c>
      <c r="R10" s="28">
        <v>20</v>
      </c>
      <c r="T10" s="28">
        <v>20</v>
      </c>
    </row>
    <row r="11" spans="1:22" s="28" customFormat="1" ht="132" x14ac:dyDescent="0.3">
      <c r="A11" s="28" t="s">
        <v>69</v>
      </c>
      <c r="B11" s="28" t="s">
        <v>70</v>
      </c>
      <c r="C11" s="28" t="s">
        <v>71</v>
      </c>
      <c r="D11" s="1">
        <v>42854</v>
      </c>
      <c r="E11" s="1">
        <v>42885</v>
      </c>
      <c r="F11" s="1">
        <v>42866</v>
      </c>
      <c r="H11" s="28">
        <v>9</v>
      </c>
      <c r="L11" s="28" t="s">
        <v>75</v>
      </c>
      <c r="M11" s="28" t="s">
        <v>46</v>
      </c>
      <c r="N11" s="28" t="s">
        <v>47</v>
      </c>
      <c r="O11" s="28" t="s">
        <v>47</v>
      </c>
      <c r="P11" s="28" t="s">
        <v>47</v>
      </c>
      <c r="R11" s="28">
        <v>9</v>
      </c>
      <c r="T11" s="28">
        <v>9</v>
      </c>
    </row>
    <row r="12" spans="1:22" ht="115.5" x14ac:dyDescent="0.3">
      <c r="A12" s="2" t="s">
        <v>72</v>
      </c>
      <c r="B12" s="2" t="s">
        <v>73</v>
      </c>
      <c r="C12" s="2" t="s">
        <v>74</v>
      </c>
      <c r="D12" s="1">
        <v>42856</v>
      </c>
      <c r="E12" s="1">
        <v>42885</v>
      </c>
      <c r="F12" s="1">
        <v>42866</v>
      </c>
      <c r="H12" s="3">
        <v>8</v>
      </c>
      <c r="L12" s="2" t="s">
        <v>76</v>
      </c>
      <c r="M12" s="2" t="s">
        <v>39</v>
      </c>
      <c r="N12" s="2" t="s">
        <v>47</v>
      </c>
      <c r="O12" s="2" t="s">
        <v>47</v>
      </c>
      <c r="P12" s="2" t="s">
        <v>47</v>
      </c>
      <c r="R12" s="3"/>
      <c r="S12" s="3">
        <v>8</v>
      </c>
      <c r="T12" s="3"/>
      <c r="U12" s="3"/>
    </row>
    <row r="13" spans="1:22" ht="82.5" x14ac:dyDescent="0.3">
      <c r="A13" s="2" t="s">
        <v>77</v>
      </c>
      <c r="B13" s="2" t="s">
        <v>78</v>
      </c>
      <c r="C13" s="2" t="s">
        <v>79</v>
      </c>
      <c r="D13" s="1">
        <v>42880</v>
      </c>
      <c r="E13" s="1">
        <v>42909</v>
      </c>
      <c r="F13" s="1">
        <v>42885</v>
      </c>
      <c r="H13" s="2">
        <v>3</v>
      </c>
      <c r="L13" s="2" t="s">
        <v>76</v>
      </c>
      <c r="M13" s="2" t="s">
        <v>39</v>
      </c>
      <c r="N13" s="2" t="s">
        <v>47</v>
      </c>
      <c r="O13" s="2" t="s">
        <v>47</v>
      </c>
      <c r="P13" s="2" t="s">
        <v>80</v>
      </c>
      <c r="S13" s="2">
        <v>3</v>
      </c>
    </row>
    <row r="14" spans="1:22" x14ac:dyDescent="0.3">
      <c r="D14" s="1"/>
      <c r="E14" s="1"/>
      <c r="F14" s="1"/>
    </row>
    <row r="15" spans="1:22" s="9" customFormat="1" x14ac:dyDescent="0.3">
      <c r="D15" s="1"/>
      <c r="E15" s="1"/>
      <c r="F15" s="1"/>
    </row>
    <row r="16" spans="1:22" s="9" customFormat="1" x14ac:dyDescent="0.3">
      <c r="D16" s="1"/>
      <c r="E16" s="1"/>
      <c r="F16" s="1"/>
    </row>
    <row r="17" spans="1:21" s="9" customFormat="1" x14ac:dyDescent="0.3">
      <c r="D17" s="1"/>
      <c r="E17" s="1"/>
      <c r="F17" s="1"/>
    </row>
    <row r="18" spans="1:21" s="9" customFormat="1" x14ac:dyDescent="0.3">
      <c r="D18" s="1"/>
      <c r="E18" s="1"/>
      <c r="F18" s="1"/>
    </row>
    <row r="20" spans="1:21" x14ac:dyDescent="0.3">
      <c r="A20" s="4" t="s">
        <v>21</v>
      </c>
      <c r="B20" s="4"/>
      <c r="C20" s="4"/>
      <c r="D20" s="4"/>
      <c r="E20" s="4"/>
      <c r="F20" s="4"/>
      <c r="G20" s="4"/>
      <c r="H20" s="4">
        <f>MEDIAN(H4:H14)</f>
        <v>14</v>
      </c>
      <c r="I20" s="4" t="e">
        <f>MEDIAN(I4:I14)</f>
        <v>#NUM!</v>
      </c>
      <c r="J20" s="4"/>
      <c r="K20" s="4"/>
      <c r="L20" s="4"/>
      <c r="M20" s="4"/>
      <c r="N20" s="4"/>
      <c r="O20" s="4"/>
      <c r="P20" s="4"/>
      <c r="Q20" s="4"/>
      <c r="R20" s="4">
        <f>MEDIAN(R4:R14)</f>
        <v>19</v>
      </c>
      <c r="S20" s="4">
        <f>MEDIAN(S4:S14)</f>
        <v>5.5</v>
      </c>
      <c r="T20" s="4">
        <f>MEDIAN(T4:T14)</f>
        <v>19</v>
      </c>
      <c r="U20" s="4" t="e">
        <f>MEDIAN(U4:U14)</f>
        <v>#NUM!</v>
      </c>
    </row>
    <row r="21" spans="1:21" x14ac:dyDescent="0.3">
      <c r="A21" s="4" t="s">
        <v>22</v>
      </c>
      <c r="B21" s="4"/>
      <c r="C21" s="4"/>
      <c r="D21" s="4"/>
      <c r="E21" s="4"/>
      <c r="F21" s="4"/>
      <c r="G21" s="4"/>
      <c r="H21" s="4">
        <f>AVERAGE(H4:H14)</f>
        <v>12</v>
      </c>
      <c r="I21" s="4" t="e">
        <f>AVERAGE(I4:I14)</f>
        <v>#DIV/0!</v>
      </c>
      <c r="J21" s="4"/>
      <c r="K21" s="4"/>
      <c r="L21" s="4"/>
      <c r="M21" s="4"/>
      <c r="N21" s="4"/>
      <c r="O21" s="4"/>
      <c r="P21" s="4"/>
      <c r="Q21" s="4"/>
      <c r="R21" s="4">
        <f>AVERAGE(R4:R14)</f>
        <v>13.625</v>
      </c>
      <c r="S21" s="4">
        <f>AVERAGE(S4:S14)</f>
        <v>5.5</v>
      </c>
      <c r="T21" s="4">
        <f>AVERAGE(T4:T14)</f>
        <v>13.8</v>
      </c>
      <c r="U21" s="4" t="e">
        <f>AVERAGE(U4:U14)</f>
        <v>#DIV/0!</v>
      </c>
    </row>
    <row r="22" spans="1:21" x14ac:dyDescent="0.3">
      <c r="A22" s="4" t="s">
        <v>23</v>
      </c>
      <c r="B22" s="4"/>
      <c r="C22" s="4"/>
      <c r="D22" s="4"/>
      <c r="E22" s="4"/>
      <c r="F22" s="4"/>
      <c r="G22" s="4"/>
      <c r="H22" s="4">
        <f>SMALL(H4:H14,1)</f>
        <v>1</v>
      </c>
      <c r="I22" s="4" t="e">
        <f>SMALL(I4:I14,1)</f>
        <v>#NUM!</v>
      </c>
      <c r="J22" s="4"/>
      <c r="K22" s="4"/>
      <c r="L22" s="4"/>
      <c r="M22" s="4"/>
      <c r="N22" s="4"/>
      <c r="O22" s="4"/>
      <c r="P22" s="4"/>
      <c r="Q22" s="4"/>
      <c r="R22" s="4">
        <f>SMALL(R4:R14,1)</f>
        <v>1</v>
      </c>
      <c r="S22" s="4">
        <f>SMALL(S4:S14,1)</f>
        <v>3</v>
      </c>
      <c r="T22" s="4">
        <f>SMALL(T4:T14,1)</f>
        <v>1</v>
      </c>
      <c r="U22" s="4" t="e">
        <f>SMALL(U4:U14,1)</f>
        <v>#NUM!</v>
      </c>
    </row>
    <row r="23" spans="1:21" x14ac:dyDescent="0.3">
      <c r="A23" s="4" t="s">
        <v>24</v>
      </c>
      <c r="B23" s="4"/>
      <c r="C23" s="4"/>
      <c r="D23" s="4"/>
      <c r="E23" s="4"/>
      <c r="F23" s="4"/>
      <c r="G23" s="4"/>
      <c r="H23" s="4">
        <f>MAX(H4:H14)</f>
        <v>20</v>
      </c>
      <c r="I23" s="4">
        <f>MAX(I4:I14)</f>
        <v>0</v>
      </c>
      <c r="J23" s="4"/>
      <c r="K23" s="4"/>
      <c r="L23" s="4"/>
      <c r="M23" s="4"/>
      <c r="N23" s="4"/>
      <c r="O23" s="4"/>
      <c r="P23" s="4"/>
      <c r="Q23" s="4"/>
      <c r="R23" s="4">
        <f t="shared" ref="R23:U23" si="0">MAX(R4:R14)</f>
        <v>20</v>
      </c>
      <c r="S23" s="4">
        <f t="shared" si="0"/>
        <v>8</v>
      </c>
      <c r="T23" s="4">
        <f t="shared" si="0"/>
        <v>20</v>
      </c>
      <c r="U23" s="4">
        <f t="shared" si="0"/>
        <v>0</v>
      </c>
    </row>
    <row r="24" spans="1:21" s="4" customFormat="1" x14ac:dyDescent="0.3"/>
    <row r="25" spans="1:21" ht="49.5" x14ac:dyDescent="0.3">
      <c r="A25" s="4" t="s">
        <v>28</v>
      </c>
      <c r="B25" s="4"/>
      <c r="C25" s="4"/>
      <c r="D25" s="4"/>
      <c r="E25" s="4"/>
      <c r="F25" s="4"/>
      <c r="G25" s="4"/>
      <c r="H25" s="4"/>
      <c r="I25" s="4">
        <f>COUNTIF(I4:I14,"&lt;=10")</f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3">
      <c r="A26" s="4"/>
      <c r="B26" s="4"/>
      <c r="C26" s="4"/>
      <c r="D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33" x14ac:dyDescent="0.3">
      <c r="A27" s="4" t="s">
        <v>25</v>
      </c>
      <c r="B27" s="4"/>
      <c r="C27" s="4"/>
      <c r="D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>
        <f>COUNTIF(P4:P14,"Y")</f>
        <v>1</v>
      </c>
      <c r="Q27" s="4"/>
      <c r="R27" s="4"/>
      <c r="S27" s="4"/>
      <c r="T27" s="4"/>
      <c r="U27" s="4"/>
    </row>
    <row r="28" spans="1:21" ht="33" x14ac:dyDescent="0.3">
      <c r="A28" s="4" t="s">
        <v>26</v>
      </c>
      <c r="B28" s="4"/>
      <c r="C28" s="4"/>
      <c r="D28" s="4"/>
      <c r="E28" s="4"/>
      <c r="F28" s="4"/>
      <c r="G28" s="4"/>
      <c r="H28" s="4"/>
      <c r="J28" s="4"/>
      <c r="K28" s="4"/>
      <c r="L28" s="4"/>
      <c r="M28" s="4"/>
      <c r="N28" s="4"/>
      <c r="O28" s="4"/>
      <c r="P28" s="4">
        <f>COUNTIF(P4:P14, "n")</f>
        <v>9</v>
      </c>
      <c r="Q28" s="4"/>
      <c r="R28" s="4"/>
      <c r="S28" s="4"/>
      <c r="T28" s="4"/>
      <c r="U28" s="4"/>
    </row>
    <row r="32" spans="1:21" ht="17.25" thickBot="1" x14ac:dyDescent="0.35"/>
    <row r="33" spans="1:6" ht="17.25" thickTop="1" x14ac:dyDescent="0.3">
      <c r="A33" s="39" t="s">
        <v>29</v>
      </c>
      <c r="B33" s="40"/>
      <c r="C33" s="40"/>
      <c r="D33" s="41"/>
      <c r="E33" s="9"/>
      <c r="F33" s="9"/>
    </row>
    <row r="34" spans="1:6" ht="17.25" thickBot="1" x14ac:dyDescent="0.35">
      <c r="A34" s="42"/>
      <c r="B34" s="43"/>
      <c r="C34" s="43"/>
      <c r="D34" s="44"/>
      <c r="E34" s="9"/>
      <c r="F34" s="9"/>
    </row>
    <row r="35" spans="1:6" ht="32.25" customHeight="1" thickTop="1" x14ac:dyDescent="0.3">
      <c r="A35" s="46" t="s">
        <v>34</v>
      </c>
      <c r="B35" s="47"/>
      <c r="C35" s="47"/>
      <c r="D35" s="20">
        <v>0</v>
      </c>
      <c r="E35" s="7"/>
      <c r="F35" s="7"/>
    </row>
    <row r="36" spans="1:6" ht="17.25" thickBot="1" x14ac:dyDescent="0.35">
      <c r="A36" s="37" t="s">
        <v>35</v>
      </c>
      <c r="B36" s="38"/>
      <c r="C36" s="38"/>
      <c r="D36" s="21">
        <v>0</v>
      </c>
      <c r="E36" s="7"/>
      <c r="F36" s="7"/>
    </row>
    <row r="37" spans="1:6" ht="18" thickTop="1" thickBot="1" x14ac:dyDescent="0.35">
      <c r="A37" s="8"/>
      <c r="B37" s="6"/>
      <c r="C37" s="6"/>
      <c r="D37" s="6"/>
      <c r="E37" s="6"/>
      <c r="F37" s="6"/>
    </row>
    <row r="38" spans="1:6" ht="60" thickTop="1" thickBot="1" x14ac:dyDescent="0.35">
      <c r="A38" s="17" t="s">
        <v>32</v>
      </c>
      <c r="B38" s="18" t="s">
        <v>30</v>
      </c>
      <c r="C38" s="18" t="s">
        <v>31</v>
      </c>
      <c r="D38" s="19" t="s">
        <v>33</v>
      </c>
      <c r="E38" s="22" t="s">
        <v>37</v>
      </c>
      <c r="F38" s="23" t="s">
        <v>36</v>
      </c>
    </row>
    <row r="39" spans="1:6" ht="18" thickTop="1" thickBot="1" x14ac:dyDescent="0.35">
      <c r="A39" s="11">
        <v>1</v>
      </c>
      <c r="B39" s="5">
        <f>COUNTIFS(D4:D18,"&gt;=10/1/2016",D4:D18,"&lt;=12/31/2016")</f>
        <v>1</v>
      </c>
      <c r="C39" s="5">
        <f>COUNTIFS(F4:F18,"&gt;=10/1/2016",F4:F18,"&lt;=12/31/2016")</f>
        <v>1</v>
      </c>
      <c r="D39" s="12">
        <v>0</v>
      </c>
      <c r="E39" s="24" t="s">
        <v>81</v>
      </c>
      <c r="F39" s="23" t="s">
        <v>81</v>
      </c>
    </row>
    <row r="40" spans="1:6" ht="17.25" thickBot="1" x14ac:dyDescent="0.35">
      <c r="A40" s="13">
        <v>2</v>
      </c>
      <c r="B40" s="5">
        <f>COUNTIFS(D4:D18,"&gt;=01/1/2017",D4:D18,"&lt;=03/31/2017")</f>
        <v>6</v>
      </c>
      <c r="C40" s="5">
        <f>COUNTIFS(F4:F18,"&gt;=01/1/2017",F4:F18,"&lt;=03/31/2017")</f>
        <v>6</v>
      </c>
      <c r="D40" s="14">
        <v>0</v>
      </c>
      <c r="E40" s="24" t="s">
        <v>81</v>
      </c>
      <c r="F40" s="23" t="s">
        <v>81</v>
      </c>
    </row>
    <row r="41" spans="1:6" ht="17.25" thickBot="1" x14ac:dyDescent="0.35">
      <c r="A41" s="13">
        <v>3</v>
      </c>
      <c r="B41" s="5">
        <f>COUNTIFS(D4:D18,"&gt;=04/1/2017",D4:D18,"&lt;=06/30/2017")</f>
        <v>3</v>
      </c>
      <c r="C41" s="5">
        <f>COUNTIFS(F4:F18,"&gt;=04/1/2017",F4:F18,"&lt;=06/30/2017")</f>
        <v>3</v>
      </c>
      <c r="D41" s="14">
        <v>0</v>
      </c>
      <c r="E41" s="24" t="s">
        <v>81</v>
      </c>
      <c r="F41" s="23" t="s">
        <v>81</v>
      </c>
    </row>
    <row r="42" spans="1:6" ht="17.25" thickBot="1" x14ac:dyDescent="0.35">
      <c r="A42" s="15">
        <v>4</v>
      </c>
      <c r="B42" s="16">
        <f>COUNTIFS(D4:D18,"&gt;=07/1/2017",D4:D18,"&lt;=09/30/2017")</f>
        <v>0</v>
      </c>
      <c r="C42" s="16">
        <f>COUNTIFS(F4:F18,"&gt;=07/1/2017",F4:F18,"&lt;=09/30/2017")</f>
        <v>0</v>
      </c>
      <c r="D42" s="10">
        <v>0</v>
      </c>
      <c r="E42" s="24"/>
      <c r="F42" s="23"/>
    </row>
    <row r="43" spans="1:6" ht="17.25" thickTop="1" x14ac:dyDescent="0.3">
      <c r="B43" s="2">
        <f>SUM(B39:B42)</f>
        <v>10</v>
      </c>
      <c r="C43" s="2">
        <f>SUM(C39:C42)</f>
        <v>10</v>
      </c>
    </row>
  </sheetData>
  <mergeCells count="5">
    <mergeCell ref="A1:Q1"/>
    <mergeCell ref="A2:U2"/>
    <mergeCell ref="A33:D34"/>
    <mergeCell ref="A35:C35"/>
    <mergeCell ref="A36:C36"/>
  </mergeCells>
  <printOptions gridLines="1"/>
  <pageMargins left="0.25" right="0.25" top="0.75" bottom="0.75" header="0.3" footer="0.3"/>
  <pageSetup scale="4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Corporation</vt:lpstr>
      <vt:lpstr>Sheet3</vt:lpstr>
    </vt:vector>
  </TitlesOfParts>
  <Company>Farm Credit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Pienta</dc:creator>
  <cp:lastModifiedBy>Loggins, Barbara</cp:lastModifiedBy>
  <cp:lastPrinted>2015-09-21T14:45:35Z</cp:lastPrinted>
  <dcterms:created xsi:type="dcterms:W3CDTF">2012-01-25T21:37:39Z</dcterms:created>
  <dcterms:modified xsi:type="dcterms:W3CDTF">2020-01-30T16:16:03Z</dcterms:modified>
</cp:coreProperties>
</file>